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1295" windowHeight="573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<sst xmlns="http://schemas.openxmlformats.org/spreadsheetml/2006/main" count="36" uniqueCount="36">
  <si>
    <t>Затраты производственные, тыс.р.</t>
  </si>
  <si>
    <t xml:space="preserve">                                                                                             </t>
  </si>
  <si>
    <t>Работа на</t>
  </si>
  <si>
    <t>Выход дизельного топлива, кг/сутки</t>
  </si>
  <si>
    <t>Выход бензина, кг/сутки</t>
  </si>
  <si>
    <t>Выход мазута, кг/сутки</t>
  </si>
  <si>
    <t>Зарплата с отчисл. в месяц, тыс. руб</t>
  </si>
  <si>
    <t>Производственные затраты</t>
  </si>
  <si>
    <t>Стоимость сырья, руб./тонна</t>
  </si>
  <si>
    <t>Затраты на сырье в месяц, тыс.руб</t>
  </si>
  <si>
    <t>Транспортные расходы руб/тонна</t>
  </si>
  <si>
    <t>Расчет месячной прибыли</t>
  </si>
  <si>
    <t>Мазут</t>
  </si>
  <si>
    <t xml:space="preserve">Дизельное топливо </t>
  </si>
  <si>
    <t>Бензин</t>
  </si>
  <si>
    <t>Стоимость продукции, тыс.руб/тонна :</t>
  </si>
  <si>
    <t xml:space="preserve">Валовый доход в месяц, тыс. руб. </t>
  </si>
  <si>
    <t>Затраты на транспорт, тыс.руб.</t>
  </si>
  <si>
    <t>Затраты на эл.энергию в месяц, тыс.руб</t>
  </si>
  <si>
    <t>Сравнение эксплуатационных затрат и прибыли</t>
  </si>
  <si>
    <t xml:space="preserve"> </t>
  </si>
  <si>
    <t xml:space="preserve">Валовая прибыль в месяц, тыс.руб. ИТОГО: </t>
  </si>
  <si>
    <t>Количество работающих, чел</t>
  </si>
  <si>
    <t>НДС 18%</t>
  </si>
  <si>
    <t>Налог на прибыль 24%</t>
  </si>
  <si>
    <t>Амортизация 30т.р.+25%накладные</t>
  </si>
  <si>
    <t>Акциз на Дт 1080 руб/т</t>
  </si>
  <si>
    <t>Акциз на бензин 2657 руб/т</t>
  </si>
  <si>
    <t xml:space="preserve">Работа на </t>
  </si>
  <si>
    <t>газовом конденсате</t>
  </si>
  <si>
    <t>нефти среднетрубной</t>
  </si>
  <si>
    <t>Объем перерабатываемого сырья, кг/сутки</t>
  </si>
  <si>
    <t>выход на Нефть %</t>
  </si>
  <si>
    <t>Выход на ГК %</t>
  </si>
  <si>
    <t>ИТОГО ПРИБЫЛЬ в месяц тыс.руб:</t>
  </si>
  <si>
    <r>
      <t xml:space="preserve">при переработке  16 тыс. тонн в год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</si>
</sst>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75" zoomScaleNormal="75" zoomScaleSheetLayoutView="75" zoomScalePageLayoutView="0" workbookViewId="0" topLeftCell="A1">
      <selection activeCell="F35" sqref="F35"/>
    </sheetView>
  </sheetViews>
  <sheetFormatPr defaultColWidth="9.140625" defaultRowHeight="12.75"/>
  <cols>
    <col min="1" max="1" width="48.7109375" style="0" customWidth="1"/>
    <col min="2" max="2" width="14.140625" style="0" customWidth="1"/>
    <col min="3" max="3" width="27.7109375" style="0" customWidth="1"/>
    <col min="4" max="4" width="25.00390625" style="0" customWidth="1"/>
    <col min="5" max="5" width="19.57421875" style="0" customWidth="1"/>
    <col min="6" max="6" width="15.8515625" style="0" customWidth="1"/>
  </cols>
  <sheetData>
    <row r="1" spans="1:5" s="4" customFormat="1" ht="18" customHeight="1">
      <c r="A1" s="26" t="s">
        <v>19</v>
      </c>
      <c r="B1" s="26"/>
      <c r="C1" s="26"/>
      <c r="D1" s="26"/>
      <c r="E1" s="26"/>
    </row>
    <row r="2" spans="1:6" s="4" customFormat="1" ht="17.25" customHeight="1">
      <c r="A2" s="27" t="s">
        <v>35</v>
      </c>
      <c r="B2" s="27"/>
      <c r="C2" s="27"/>
      <c r="D2" s="27"/>
      <c r="E2" s="27"/>
      <c r="F2" s="18"/>
    </row>
    <row r="3" spans="1:7" ht="12.75" customHeight="1">
      <c r="A3" s="3"/>
      <c r="B3" s="3"/>
      <c r="C3" s="3"/>
      <c r="D3" s="3"/>
      <c r="E3" s="3"/>
      <c r="G3" s="8"/>
    </row>
    <row r="4" spans="1:5" s="7" customFormat="1" ht="12.75" customHeight="1">
      <c r="A4" s="5"/>
      <c r="B4" s="6"/>
      <c r="C4" s="6" t="s">
        <v>2</v>
      </c>
      <c r="D4" s="6" t="s">
        <v>28</v>
      </c>
      <c r="E4" s="5"/>
    </row>
    <row r="5" spans="1:5" s="2" customFormat="1" ht="12.75" customHeight="1">
      <c r="A5" s="5"/>
      <c r="B5" s="6"/>
      <c r="C5" s="6" t="s">
        <v>30</v>
      </c>
      <c r="D5" s="6" t="s">
        <v>29</v>
      </c>
      <c r="E5" s="5"/>
    </row>
    <row r="6" spans="1:5" s="2" customFormat="1" ht="12.75" customHeight="1">
      <c r="A6" s="5"/>
      <c r="B6" s="6"/>
      <c r="C6" s="6"/>
      <c r="D6" s="5"/>
      <c r="E6" s="5"/>
    </row>
    <row r="7" spans="1:6" s="9" customFormat="1" ht="19.5" customHeight="1">
      <c r="A7" s="9" t="s">
        <v>31</v>
      </c>
      <c r="B7" s="10"/>
      <c r="C7" s="10">
        <v>40000</v>
      </c>
      <c r="D7" s="10">
        <v>37000</v>
      </c>
      <c r="E7" s="19" t="s">
        <v>32</v>
      </c>
      <c r="F7" s="19" t="s">
        <v>33</v>
      </c>
    </row>
    <row r="8" spans="1:6" s="9" customFormat="1" ht="19.5" customHeight="1">
      <c r="A8" s="9" t="s">
        <v>3</v>
      </c>
      <c r="B8" s="10"/>
      <c r="C8" s="10">
        <f>C7*E8</f>
        <v>15200</v>
      </c>
      <c r="D8" s="10">
        <f>D7*F8</f>
        <v>14430</v>
      </c>
      <c r="E8" s="17">
        <v>0.38</v>
      </c>
      <c r="F8" s="17">
        <v>0.39</v>
      </c>
    </row>
    <row r="9" spans="1:6" s="9" customFormat="1" ht="19.5" customHeight="1">
      <c r="A9" s="9" t="s">
        <v>4</v>
      </c>
      <c r="B9" s="10"/>
      <c r="C9" s="10">
        <f>C7*E9</f>
        <v>8800</v>
      </c>
      <c r="D9" s="10">
        <f>D7*F9</f>
        <v>18130</v>
      </c>
      <c r="E9" s="17">
        <v>0.22</v>
      </c>
      <c r="F9" s="17">
        <v>0.49</v>
      </c>
    </row>
    <row r="10" spans="1:6" s="9" customFormat="1" ht="19.5" customHeight="1">
      <c r="A10" s="9" t="s">
        <v>5</v>
      </c>
      <c r="B10" s="10"/>
      <c r="C10" s="10">
        <f>C7*E10</f>
        <v>14000</v>
      </c>
      <c r="D10" s="10">
        <f>D7*F10</f>
        <v>2960</v>
      </c>
      <c r="E10" s="17">
        <v>0.35</v>
      </c>
      <c r="F10" s="17">
        <v>0.08</v>
      </c>
    </row>
    <row r="11" spans="1:3" s="9" customFormat="1" ht="19.5" customHeight="1">
      <c r="A11" s="11" t="s">
        <v>7</v>
      </c>
      <c r="B11" s="10"/>
      <c r="C11" s="10"/>
    </row>
    <row r="12" spans="1:5" s="9" customFormat="1" ht="19.5" customHeight="1">
      <c r="A12" s="11"/>
      <c r="B12" s="11"/>
      <c r="C12" s="10"/>
      <c r="D12" s="11"/>
      <c r="E12" s="11"/>
    </row>
    <row r="13" spans="1:6" s="9" customFormat="1" ht="19.5" customHeight="1">
      <c r="A13" s="11"/>
      <c r="B13" s="11"/>
      <c r="C13" s="10"/>
      <c r="D13" s="11"/>
      <c r="E13" s="11"/>
      <c r="F13" s="11"/>
    </row>
    <row r="14" spans="1:6" s="9" customFormat="1" ht="19.5" customHeight="1">
      <c r="A14" s="14" t="s">
        <v>8</v>
      </c>
      <c r="B14" s="10"/>
      <c r="C14" s="10">
        <v>6000</v>
      </c>
      <c r="D14" s="10">
        <v>9100</v>
      </c>
      <c r="E14" s="10"/>
      <c r="F14" s="10"/>
    </row>
    <row r="15" spans="1:6" s="15" customFormat="1" ht="19.5" customHeight="1">
      <c r="A15" s="13" t="s">
        <v>9</v>
      </c>
      <c r="B15" s="11"/>
      <c r="C15" s="11">
        <f>C7*C14/1000/1000*30</f>
        <v>7200</v>
      </c>
      <c r="D15" s="11">
        <f>D7*D14/1000/1000*30</f>
        <v>10101</v>
      </c>
      <c r="E15" s="11"/>
      <c r="F15" s="11"/>
    </row>
    <row r="16" spans="1:6" s="9" customFormat="1" ht="19.5" customHeight="1">
      <c r="A16" s="14" t="s">
        <v>10</v>
      </c>
      <c r="B16" s="10"/>
      <c r="C16" s="10">
        <v>150</v>
      </c>
      <c r="D16" s="10">
        <v>150</v>
      </c>
      <c r="E16" s="10"/>
      <c r="F16" s="10"/>
    </row>
    <row r="17" spans="1:6" s="15" customFormat="1" ht="19.5" customHeight="1">
      <c r="A17" s="13" t="s">
        <v>17</v>
      </c>
      <c r="B17" s="11"/>
      <c r="C17" s="11">
        <f>C7/1000*30*C16/1000</f>
        <v>180</v>
      </c>
      <c r="D17" s="11">
        <f>D7/1000*30*D16/1000</f>
        <v>166.5</v>
      </c>
      <c r="E17" s="11"/>
      <c r="F17" s="11"/>
    </row>
    <row r="18" spans="1:6" s="9" customFormat="1" ht="19.5" customHeight="1">
      <c r="A18" s="9" t="s">
        <v>22</v>
      </c>
      <c r="B18" s="10"/>
      <c r="C18" s="10">
        <v>14</v>
      </c>
      <c r="D18" s="10">
        <v>14</v>
      </c>
      <c r="E18" s="10"/>
      <c r="F18" s="10"/>
    </row>
    <row r="19" spans="1:6" s="9" customFormat="1" ht="19.5" customHeight="1">
      <c r="A19" s="9" t="s">
        <v>6</v>
      </c>
      <c r="B19" s="10"/>
      <c r="C19" s="10">
        <v>250</v>
      </c>
      <c r="D19" s="10">
        <v>250</v>
      </c>
      <c r="E19" s="10"/>
      <c r="F19" s="10"/>
    </row>
    <row r="20" spans="1:6" s="9" customFormat="1" ht="19.5" customHeight="1">
      <c r="A20" s="9" t="s">
        <v>25</v>
      </c>
      <c r="B20" s="12"/>
      <c r="C20" s="12">
        <v>150</v>
      </c>
      <c r="D20" s="12">
        <v>150</v>
      </c>
      <c r="E20" s="12"/>
      <c r="F20" s="12"/>
    </row>
    <row r="21" spans="1:6" s="9" customFormat="1" ht="19.5" customHeight="1">
      <c r="A21" s="9" t="s">
        <v>18</v>
      </c>
      <c r="B21" s="12"/>
      <c r="C21" s="12">
        <v>25</v>
      </c>
      <c r="D21" s="12">
        <v>25</v>
      </c>
      <c r="E21" s="12"/>
      <c r="F21" s="12"/>
    </row>
    <row r="22" spans="1:6" s="15" customFormat="1" ht="19.5" customHeight="1">
      <c r="A22" s="15" t="s">
        <v>0</v>
      </c>
      <c r="B22" s="16"/>
      <c r="C22" s="16">
        <f>C15+C17+C19+C20+C21</f>
        <v>7805</v>
      </c>
      <c r="D22" s="16">
        <f>D15+D17+D19+D20+D21</f>
        <v>10692.5</v>
      </c>
      <c r="E22" s="16"/>
      <c r="F22" s="16"/>
    </row>
    <row r="23" spans="1:6" s="9" customFormat="1" ht="19.5" customHeight="1">
      <c r="A23" s="15" t="s">
        <v>26</v>
      </c>
      <c r="B23" s="10"/>
      <c r="C23" s="10">
        <f>C8*1.08/1000*30</f>
        <v>492.48</v>
      </c>
      <c r="D23" s="10">
        <f>D8*1.08/1000*30</f>
        <v>467.53200000000004</v>
      </c>
      <c r="E23" s="10"/>
      <c r="F23" s="10"/>
    </row>
    <row r="24" spans="1:6" s="9" customFormat="1" ht="19.5" customHeight="1">
      <c r="A24" s="15" t="s">
        <v>27</v>
      </c>
      <c r="B24" s="10"/>
      <c r="C24" s="10">
        <f>C9*1/1000*30*2.657</f>
        <v>701.448</v>
      </c>
      <c r="D24" s="10">
        <f>D9*1/1000*30*2.657</f>
        <v>1445.1423</v>
      </c>
      <c r="E24"/>
      <c r="F24"/>
    </row>
    <row r="25" spans="2:9" s="9" customFormat="1" ht="19.5" customHeight="1">
      <c r="B25" s="11" t="s">
        <v>11</v>
      </c>
      <c r="C25" s="10"/>
      <c r="D25" s="10"/>
      <c r="E25" s="10"/>
      <c r="I25" s="9" t="s">
        <v>20</v>
      </c>
    </row>
    <row r="26" spans="2:5" s="9" customFormat="1" ht="19.5" customHeight="1">
      <c r="B26" s="11"/>
      <c r="C26" s="10"/>
      <c r="D26" s="10"/>
      <c r="E26" s="10"/>
    </row>
    <row r="27" spans="1:5" s="9" customFormat="1" ht="19.5" customHeight="1">
      <c r="A27" s="9" t="s">
        <v>15</v>
      </c>
      <c r="B27" s="11"/>
      <c r="C27" s="10"/>
      <c r="D27" s="10"/>
      <c r="E27" s="10"/>
    </row>
    <row r="28" spans="1:6" s="9" customFormat="1" ht="19.5" customHeight="1">
      <c r="A28" s="10" t="s">
        <v>12</v>
      </c>
      <c r="B28" s="11"/>
      <c r="C28" s="11">
        <v>5</v>
      </c>
      <c r="D28" s="11">
        <v>5</v>
      </c>
      <c r="E28" s="11"/>
      <c r="F28" s="11"/>
    </row>
    <row r="29" spans="1:6" s="9" customFormat="1" ht="19.5" customHeight="1">
      <c r="A29" s="10" t="s">
        <v>13</v>
      </c>
      <c r="B29" s="11"/>
      <c r="C29" s="11">
        <v>14.9</v>
      </c>
      <c r="D29" s="11">
        <v>14.9</v>
      </c>
      <c r="E29" s="11"/>
      <c r="F29" s="11"/>
    </row>
    <row r="30" spans="1:6" s="9" customFormat="1" ht="19.5" customHeight="1">
      <c r="A30" s="10" t="s">
        <v>14</v>
      </c>
      <c r="B30" s="11"/>
      <c r="C30" s="11">
        <v>14.5</v>
      </c>
      <c r="D30" s="11">
        <v>14.5</v>
      </c>
      <c r="E30" s="10"/>
      <c r="F30" s="10"/>
    </row>
    <row r="31" spans="1:6" s="9" customFormat="1" ht="19.5" customHeight="1">
      <c r="A31" s="9" t="s">
        <v>16</v>
      </c>
      <c r="B31" s="11"/>
      <c r="C31" s="11">
        <f>(C8*C29+C9*C30+C10*C28)/1000*30</f>
        <v>12722.4</v>
      </c>
      <c r="D31" s="11">
        <f>(D8*D29+D9*D30+D10*D28)/1000*30</f>
        <v>14780.76</v>
      </c>
      <c r="E31" s="11"/>
      <c r="F31" s="11"/>
    </row>
    <row r="32" spans="2:5" s="9" customFormat="1" ht="19.5" customHeight="1">
      <c r="B32" s="11"/>
      <c r="C32" s="10"/>
      <c r="D32" s="10"/>
      <c r="E32" s="10"/>
    </row>
    <row r="33" spans="1:6" s="9" customFormat="1" ht="19.5" customHeight="1">
      <c r="A33" s="23" t="s">
        <v>21</v>
      </c>
      <c r="B33" s="24"/>
      <c r="C33" s="24">
        <f>C31-C23-C22-C24</f>
        <v>3723.472</v>
      </c>
      <c r="D33" s="24">
        <f>D31-D23-D22-D24</f>
        <v>2175.585700000001</v>
      </c>
      <c r="E33" s="20"/>
      <c r="F33" s="20"/>
    </row>
    <row r="34" spans="1:6" s="9" customFormat="1" ht="19.5" customHeight="1">
      <c r="A34" s="21"/>
      <c r="B34" s="22"/>
      <c r="C34" s="3"/>
      <c r="D34" s="3"/>
      <c r="E34" s="3"/>
      <c r="F34" s="21"/>
    </row>
    <row r="35" spans="1:5" s="9" customFormat="1" ht="19.5" customHeight="1">
      <c r="A35" s="15" t="s">
        <v>23</v>
      </c>
      <c r="B35" s="11"/>
      <c r="C35" s="11">
        <f>C33*0.18</f>
        <v>670.22496</v>
      </c>
      <c r="D35" s="11">
        <f>D33*0.18</f>
        <v>391.6054260000002</v>
      </c>
      <c r="E35" s="10"/>
    </row>
    <row r="36" spans="1:5" s="9" customFormat="1" ht="19.5" customHeight="1">
      <c r="A36" s="15" t="s">
        <v>24</v>
      </c>
      <c r="B36" s="11"/>
      <c r="C36" s="11">
        <f>(C33-C35)*0.24</f>
        <v>732.7792896</v>
      </c>
      <c r="D36" s="11">
        <f>(D33-D35)*0.24</f>
        <v>428.1552657600002</v>
      </c>
      <c r="E36" s="10"/>
    </row>
    <row r="37" spans="1:5" s="9" customFormat="1" ht="19.5" customHeight="1">
      <c r="A37" s="15"/>
      <c r="B37" s="11"/>
      <c r="C37" s="10"/>
      <c r="D37" s="10"/>
      <c r="E37" s="10"/>
    </row>
    <row r="38" spans="1:4" s="8" customFormat="1" ht="19.5" customHeight="1">
      <c r="A38" s="23" t="s">
        <v>34</v>
      </c>
      <c r="B38" s="24"/>
      <c r="C38" s="24">
        <f>C33-C35-C36</f>
        <v>2320.4677504</v>
      </c>
      <c r="D38" s="24">
        <f>D33-D35-D36</f>
        <v>1355.8250082400007</v>
      </c>
    </row>
    <row r="39" spans="1:4" s="8" customFormat="1" ht="15">
      <c r="A39" s="9"/>
      <c r="B39" s="9"/>
      <c r="C39" s="9"/>
      <c r="D39" s="8" t="s">
        <v>1</v>
      </c>
    </row>
    <row r="40" spans="1:3" s="8" customFormat="1" ht="15">
      <c r="A40" s="25"/>
      <c r="B40" s="25"/>
      <c r="C40" s="25"/>
    </row>
    <row r="41" spans="1:3" s="8" customFormat="1" ht="15">
      <c r="A41" s="25"/>
      <c r="B41" s="25"/>
      <c r="C41" s="25"/>
    </row>
    <row r="42" spans="1:3" s="8" customFormat="1" ht="15">
      <c r="A42" s="25"/>
      <c r="B42" s="25"/>
      <c r="C42" s="25"/>
    </row>
    <row r="43" spans="1:3" s="8" customFormat="1" ht="15">
      <c r="A43" s="25"/>
      <c r="B43" s="25"/>
      <c r="C43" s="25"/>
    </row>
    <row r="44" spans="1:3" s="8" customFormat="1" ht="15">
      <c r="A44" s="25"/>
      <c r="B44" s="25"/>
      <c r="C44" s="25"/>
    </row>
    <row r="45" spans="1:3" s="8" customFormat="1" ht="15">
      <c r="A45" s="25"/>
      <c r="B45" s="25"/>
      <c r="C45" s="25"/>
    </row>
    <row r="46" spans="1:3" ht="15">
      <c r="A46" s="28"/>
      <c r="B46" s="28"/>
      <c r="C46" s="28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</sheetData>
  <sheetProtection/>
  <mergeCells count="9">
    <mergeCell ref="A40:C40"/>
    <mergeCell ref="A1:E1"/>
    <mergeCell ref="A2:E2"/>
    <mergeCell ref="A45:C45"/>
    <mergeCell ref="A46:C46"/>
    <mergeCell ref="A41:C41"/>
    <mergeCell ref="A42:C42"/>
    <mergeCell ref="A43:C43"/>
    <mergeCell ref="A44:C4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Н.</dc:creator>
  <cp:keywords/>
  <dc:description/>
  <cp:lastModifiedBy>Walter</cp:lastModifiedBy>
  <cp:lastPrinted>2006-10-10T01:43:53Z</cp:lastPrinted>
  <dcterms:created xsi:type="dcterms:W3CDTF">2000-02-22T13:55:06Z</dcterms:created>
  <dcterms:modified xsi:type="dcterms:W3CDTF">2007-04-13T19:06:28Z</dcterms:modified>
  <cp:category/>
  <cp:version/>
  <cp:contentType/>
  <cp:contentStatus/>
</cp:coreProperties>
</file>